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12510" windowHeight="9435"/>
  </bookViews>
  <sheets>
    <sheet name="COSTING SHEET" sheetId="4" r:id="rId1"/>
  </sheets>
  <definedNames>
    <definedName name="_xlnm._FilterDatabase" localSheetId="0" hidden="1">'COSTING SHEET'!$A$12:$M$12</definedName>
    <definedName name="_xlnm.Print_Area" localSheetId="0">'COSTING SHEET'!$A$4:$M$43</definedName>
  </definedNames>
  <calcPr calcId="145621"/>
</workbook>
</file>

<file path=xl/calcChain.xml><?xml version="1.0" encoding="utf-8"?>
<calcChain xmlns="http://schemas.openxmlformats.org/spreadsheetml/2006/main">
  <c r="L23" i="4" l="1"/>
  <c r="M23" i="4"/>
  <c r="L22" i="4"/>
  <c r="M22" i="4"/>
  <c r="L21" i="4"/>
  <c r="M21" i="4"/>
  <c r="L20" i="4"/>
  <c r="M20" i="4"/>
  <c r="L19" i="4"/>
  <c r="M19" i="4"/>
  <c r="L18" i="4"/>
  <c r="M18" i="4"/>
  <c r="L17" i="4"/>
  <c r="M17" i="4"/>
  <c r="L16" i="4"/>
  <c r="M16" i="4"/>
  <c r="L15" i="4"/>
  <c r="M15" i="4"/>
  <c r="L14" i="4"/>
  <c r="M14" i="4"/>
  <c r="L13" i="4"/>
  <c r="M13" i="4" s="1"/>
  <c r="M42" i="4" s="1"/>
  <c r="L25" i="4"/>
  <c r="M25" i="4"/>
  <c r="L26" i="4"/>
  <c r="M26" i="4"/>
  <c r="L27" i="4"/>
  <c r="M27" i="4"/>
  <c r="L28" i="4"/>
  <c r="M28" i="4"/>
  <c r="L29" i="4"/>
  <c r="L30" i="4"/>
  <c r="M30" i="4"/>
  <c r="L31" i="4"/>
  <c r="M31" i="4"/>
  <c r="L32" i="4"/>
  <c r="M32" i="4"/>
  <c r="L33" i="4"/>
  <c r="L34" i="4"/>
  <c r="M34" i="4"/>
  <c r="L35" i="4"/>
  <c r="M35" i="4"/>
  <c r="L36" i="4"/>
  <c r="M36" i="4"/>
  <c r="L37" i="4"/>
  <c r="M37" i="4"/>
  <c r="N40" i="4"/>
  <c r="N41" i="4"/>
  <c r="M40" i="4"/>
  <c r="M41" i="4"/>
  <c r="M29" i="4"/>
  <c r="M33" i="4"/>
  <c r="N39" i="4"/>
  <c r="M39" i="4"/>
</calcChain>
</file>

<file path=xl/sharedStrings.xml><?xml version="1.0" encoding="utf-8"?>
<sst xmlns="http://schemas.openxmlformats.org/spreadsheetml/2006/main" count="81" uniqueCount="76">
  <si>
    <t xml:space="preserve">TOTAL COST </t>
  </si>
  <si>
    <t xml:space="preserve">QUANTITY </t>
  </si>
  <si>
    <t xml:space="preserve">NAME: </t>
  </si>
  <si>
    <t xml:space="preserve">COURSE: </t>
  </si>
  <si>
    <t>1. FILL IN RED COLUMNS ONLY</t>
  </si>
  <si>
    <r>
      <t>INSTRUCTIONS</t>
    </r>
    <r>
      <rPr>
        <sz val="16"/>
        <color indexed="10"/>
        <rFont val="Arial"/>
        <family val="2"/>
      </rPr>
      <t/>
    </r>
  </si>
  <si>
    <t>COST</t>
  </si>
  <si>
    <t xml:space="preserve">eSHOP Number </t>
  </si>
  <si>
    <t xml:space="preserve">DATE REQUIRED: </t>
  </si>
  <si>
    <t xml:space="preserve">MDF (Medite)  6mm  </t>
  </si>
  <si>
    <t xml:space="preserve">MDF (Medite)  3mm  </t>
  </si>
  <si>
    <t>Price per Item</t>
  </si>
  <si>
    <t>LMU</t>
  </si>
  <si>
    <r>
      <t xml:space="preserve">PLEASE NOTE: If you are not qualified to use the machinery and need the material prepared type    </t>
    </r>
    <r>
      <rPr>
        <b/>
        <sz val="12"/>
        <color indexed="8"/>
        <rFont val="Arial"/>
        <family val="2"/>
      </rPr>
      <t xml:space="preserve">YES    </t>
    </r>
  </si>
  <si>
    <t xml:space="preserve">2. PAY FOR THE MATERIALS ON e-SHOP </t>
  </si>
  <si>
    <t xml:space="preserve">3. PRINT eSHOP RECEIPT &amp; PRINT TWO COPIES OF THIS SHEET </t>
  </si>
  <si>
    <t xml:space="preserve">4. SUBMIT 1 COPY OF THIS SHEET AND THE COPY OF THE e-SHOP RECEIPT TO TECHNICAL STAFF </t>
  </si>
  <si>
    <t>NAME OF PART REQUIRED</t>
  </si>
  <si>
    <t>LENGTH (Metres)</t>
  </si>
  <si>
    <t>WIDTH  (Metres)</t>
  </si>
  <si>
    <t>Price per sq Metre</t>
  </si>
  <si>
    <t>ADDITIONS</t>
  </si>
  <si>
    <t>Material</t>
  </si>
  <si>
    <t>Price</t>
  </si>
  <si>
    <t>Version 1</t>
  </si>
  <si>
    <t>SHEET METAL PRODUCTS &amp; THICKNESS</t>
  </si>
  <si>
    <t xml:space="preserve">             METAL WORKSHOP COSTING SHEET</t>
  </si>
  <si>
    <t>Tube,Square,Retangle,Rod</t>
  </si>
  <si>
    <t>Metal Tube ETC</t>
  </si>
  <si>
    <t>3.125 sq meters</t>
  </si>
  <si>
    <t>Mild Steel 2500mm X 1250mm X 0.6mm</t>
  </si>
  <si>
    <t>Mild Steel 2500mm X 1250mm X 0.8mm</t>
  </si>
  <si>
    <t>Mild Steel 2500mm X 1250mm X 1mm</t>
  </si>
  <si>
    <t>Mild Steel 2500mm X 1250mm X 1.2mm</t>
  </si>
  <si>
    <t>Aluminium 2000mm X 1000mm X 0.6mm</t>
  </si>
  <si>
    <t>2.0 sq meters</t>
  </si>
  <si>
    <t>Aluminium 2000mm X 1000mm X 0.8mm</t>
  </si>
  <si>
    <t>Aluminium 2000mm X 1000mm X 1mm</t>
  </si>
  <si>
    <t>Aluminium 2000mm X 1000mm X 1.2mm</t>
  </si>
  <si>
    <t>.7442 sq meters</t>
  </si>
  <si>
    <t>Copper 1220mm X 610mm X 0.55mm</t>
  </si>
  <si>
    <t>Copper 1220mm X 610mm X 0.7mm</t>
  </si>
  <si>
    <t>Copper 1220mm X 610mm X 0.9mm</t>
  </si>
  <si>
    <t>Copper 1220mm X 610mm X 1.2mm</t>
  </si>
  <si>
    <t>Brass 1220mm X 610mm X 0.55mm</t>
  </si>
  <si>
    <t>Brass 1220mm X 610mm X 0.7mm</t>
  </si>
  <si>
    <t>Brass 1220mm X 610mm X 0.9mm</t>
  </si>
  <si>
    <t>Brass 1220mm X 610mm X 1.2mm</t>
  </si>
  <si>
    <t>Gilding Metal 1220mm X 610mm X 0.55mm</t>
  </si>
  <si>
    <t>Gilding Metal 1220mm X 610mm X 0.7mm</t>
  </si>
  <si>
    <t>Gilding Metal 1220mm X 610mm X 0.9mm</t>
  </si>
  <si>
    <t>Gilding Metal 1220mm X 610mm X 1.2mm</t>
  </si>
  <si>
    <t>Steel ERW Round Tube 10mm Dia</t>
  </si>
  <si>
    <t>Steel ERW Round Tube 12mm Dia</t>
  </si>
  <si>
    <t>Steel ERW Round Tube 15mm Dia</t>
  </si>
  <si>
    <t>Steel ERW Round Tube 20mm Dia</t>
  </si>
  <si>
    <t>Steel ERW Round Tube 25mm Dia</t>
  </si>
  <si>
    <t xml:space="preserve">Steel Square Tube 12mm x 12mm </t>
  </si>
  <si>
    <t>Steel Square Tube 20mm x 20mm</t>
  </si>
  <si>
    <t>Steel Square Tube 40mm x 40mm</t>
  </si>
  <si>
    <t>Steel Square Tube 25mm x 25mm</t>
  </si>
  <si>
    <t>Steel Square Tube 50mm x 50mm</t>
  </si>
  <si>
    <t>Mild Steel Rod 3mm</t>
  </si>
  <si>
    <t>Mild Steel Rod 4mm</t>
  </si>
  <si>
    <t>Mild Steel Rod 5mm</t>
  </si>
  <si>
    <t>Mild Steel Rod 6mm</t>
  </si>
  <si>
    <t>Mild Steel Rod 8mm</t>
  </si>
  <si>
    <t>Mild Steel Rod 10mm</t>
  </si>
  <si>
    <t>Nickel Silver 1830mm x 305mm x 0.55mm</t>
  </si>
  <si>
    <t>Nickel Silver 1830mm x 305mm x 0.45mm</t>
  </si>
  <si>
    <t>Nickel Silver 1830mm x 305mm x 0.7mm</t>
  </si>
  <si>
    <t>Nickel Silver 1830mm x 305mm x 0.9mm</t>
  </si>
  <si>
    <t>Nickel Silver 1830mm x 305mm x 1.2mm</t>
  </si>
  <si>
    <t>Nickel Silver 1830mm x 305mm x 1.5mm</t>
  </si>
  <si>
    <t>.5581 sq meters</t>
  </si>
  <si>
    <t>http://eshop.londonmet.ac.uk/browse/extra_info.asp?compid=1&amp;modid=1&amp;deptid=19&amp;catid=40&amp;prodid=1027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</si>
</sst>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&quot;£&quot;#,##0.00;[Red]&quot;£&quot;#,##0.00"/>
    <numFmt numFmtId="167" formatCode="&quot;£&quot;#,##0.00"/>
  </numFmts>
  <fonts count="18" x14ac:knownFonts="1">
    <font>
      <sz val="10"/>
      <color theme="1"/>
      <name val="Arial"/>
      <family val="2"/>
    </font>
    <font>
      <sz val="16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/>
      <sz val="9"/>
      <color theme="1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4"/>
      <color theme="0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Arial"/>
      <family val="2"/>
    </font>
    <font>
      <b/>
      <sz val="24"/>
      <color theme="1"/>
      <name val="Arial"/>
      <family val="2"/>
    </font>
    <font>
      <sz val="10"/>
      <color theme="0"/>
      <name val="Arial"/>
      <family val="2"/>
    </font>
    <font>
      <b/>
      <sz val="1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>
      <protection hidden="1"/>
    </xf>
    <xf numFmtId="0" fontId="0" fillId="0" borderId="0" xfId="0"/>
    <xf numFmtId="0" fontId="0" fillId="0" borderId="0" xfId="0" applyBorder="1" applyProtection="1">
      <protection hidden="1"/>
    </xf>
    <xf numFmtId="0" fontId="6" fillId="0" borderId="0" xfId="0" applyFont="1" applyFill="1" applyBorder="1" applyAlignment="1">
      <alignment wrapText="1"/>
    </xf>
    <xf numFmtId="167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2" xfId="0" applyFill="1" applyBorder="1" applyAlignment="1" applyProtection="1">
      <alignment horizontal="left" vertical="center" wrapText="1"/>
    </xf>
    <xf numFmtId="0" fontId="0" fillId="0" borderId="0" xfId="0" applyBorder="1" applyAlignment="1" applyProtection="1">
      <protection hidden="1"/>
    </xf>
    <xf numFmtId="0" fontId="7" fillId="0" borderId="0" xfId="0" applyFont="1" applyBorder="1" applyProtection="1">
      <protection locked="0"/>
    </xf>
    <xf numFmtId="167" fontId="0" fillId="0" borderId="0" xfId="0" applyNumberFormat="1"/>
    <xf numFmtId="167" fontId="0" fillId="0" borderId="0" xfId="0" applyNumberFormat="1" applyAlignment="1">
      <alignment horizontal="left" wrapText="1"/>
    </xf>
    <xf numFmtId="0" fontId="0" fillId="0" borderId="0" xfId="0" applyFill="1" applyBorder="1" applyAlignment="1" applyProtection="1">
      <alignment horizontal="left" vertical="center" wrapText="1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0" fillId="0" borderId="0" xfId="0" applyFill="1" applyBorder="1" applyProtection="1">
      <protection hidden="1"/>
    </xf>
    <xf numFmtId="167" fontId="0" fillId="0" borderId="0" xfId="0" applyNumberFormat="1" applyAlignment="1" applyProtection="1">
      <alignment horizontal="center" vertical="center"/>
      <protection hidden="1"/>
    </xf>
    <xf numFmtId="167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  <protection locked="0"/>
    </xf>
    <xf numFmtId="166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6" fontId="0" fillId="0" borderId="3" xfId="0" applyNumberFormat="1" applyBorder="1" applyAlignment="1" applyProtection="1">
      <alignment horizontal="center" vertical="center"/>
      <protection hidden="1"/>
    </xf>
    <xf numFmtId="164" fontId="0" fillId="0" borderId="3" xfId="0" applyNumberFormat="1" applyBorder="1" applyAlignment="1" applyProtection="1">
      <alignment horizontal="center" vertical="center"/>
      <protection locked="0"/>
    </xf>
    <xf numFmtId="165" fontId="0" fillId="0" borderId="3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Protection="1"/>
    <xf numFmtId="165" fontId="0" fillId="0" borderId="3" xfId="0" applyNumberFormat="1" applyBorder="1" applyAlignment="1" applyProtection="1">
      <alignment horizontal="center" vertical="center"/>
    </xf>
    <xf numFmtId="165" fontId="0" fillId="0" borderId="0" xfId="0" applyNumberFormat="1"/>
    <xf numFmtId="165" fontId="0" fillId="0" borderId="4" xfId="0" applyNumberFormat="1" applyBorder="1" applyAlignment="1" applyProtection="1">
      <alignment horizontal="center" vertical="center"/>
      <protection locked="0"/>
    </xf>
    <xf numFmtId="165" fontId="7" fillId="0" borderId="0" xfId="0" applyNumberFormat="1" applyFont="1" applyBorder="1" applyAlignment="1"/>
    <xf numFmtId="165" fontId="7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/>
    <xf numFmtId="0" fontId="7" fillId="0" borderId="0" xfId="0" applyFont="1" applyBorder="1" applyAlignment="1" applyProtection="1">
      <alignment horizontal="center" wrapText="1"/>
    </xf>
    <xf numFmtId="0" fontId="0" fillId="0" borderId="5" xfId="0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66" fontId="0" fillId="0" borderId="4" xfId="0" applyNumberFormat="1" applyBorder="1" applyAlignment="1" applyProtection="1">
      <alignment horizontal="center" vertical="center"/>
      <protection hidden="1"/>
    </xf>
    <xf numFmtId="0" fontId="0" fillId="0" borderId="6" xfId="0" applyBorder="1"/>
    <xf numFmtId="165" fontId="0" fillId="0" borderId="7" xfId="0" applyNumberFormat="1" applyBorder="1"/>
    <xf numFmtId="0" fontId="10" fillId="3" borderId="8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right"/>
    </xf>
    <xf numFmtId="0" fontId="11" fillId="0" borderId="0" xfId="0" applyFont="1" applyBorder="1" applyAlignment="1" applyProtection="1">
      <alignment horizontal="center"/>
    </xf>
    <xf numFmtId="0" fontId="12" fillId="4" borderId="9" xfId="0" applyFont="1" applyFill="1" applyBorder="1" applyAlignment="1" applyProtection="1">
      <alignment horizontal="right" vertical="center"/>
    </xf>
    <xf numFmtId="0" fontId="0" fillId="0" borderId="4" xfId="0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center" vertical="center"/>
    </xf>
    <xf numFmtId="164" fontId="0" fillId="0" borderId="4" xfId="0" applyNumberFormat="1" applyBorder="1" applyAlignment="1" applyProtection="1">
      <alignment horizontal="center" vertical="center"/>
    </xf>
    <xf numFmtId="164" fontId="0" fillId="0" borderId="3" xfId="0" applyNumberForma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left" vertical="center"/>
      <protection locked="0"/>
    </xf>
    <xf numFmtId="167" fontId="0" fillId="0" borderId="4" xfId="0" applyNumberFormat="1" applyBorder="1" applyAlignment="1" applyProtection="1">
      <alignment horizontal="center" vertical="center"/>
      <protection hidden="1"/>
    </xf>
    <xf numFmtId="0" fontId="13" fillId="5" borderId="0" xfId="0" applyFont="1" applyFill="1" applyBorder="1" applyAlignment="1">
      <alignment horizontal="center" vertical="center"/>
    </xf>
    <xf numFmtId="166" fontId="14" fillId="0" borderId="11" xfId="0" applyNumberFormat="1" applyFont="1" applyBorder="1" applyAlignment="1" applyProtection="1">
      <alignment horizontal="center" vertical="center"/>
      <protection hidden="1"/>
    </xf>
    <xf numFmtId="165" fontId="0" fillId="0" borderId="5" xfId="0" applyNumberFormat="1" applyBorder="1" applyAlignment="1" applyProtection="1">
      <alignment horizontal="center" vertical="center"/>
    </xf>
    <xf numFmtId="167" fontId="0" fillId="0" borderId="12" xfId="0" applyNumberFormat="1" applyBorder="1" applyAlignment="1" applyProtection="1">
      <alignment horizontal="center" vertical="center"/>
      <protection hidden="1"/>
    </xf>
    <xf numFmtId="166" fontId="0" fillId="0" borderId="5" xfId="0" applyNumberFormat="1" applyBorder="1" applyAlignment="1" applyProtection="1">
      <alignment horizontal="center" vertical="center"/>
      <protection hidden="1"/>
    </xf>
    <xf numFmtId="167" fontId="0" fillId="0" borderId="4" xfId="0" applyNumberFormat="1" applyBorder="1" applyAlignment="1" applyProtection="1">
      <alignment horizontal="center" vertical="center"/>
      <protection locked="0"/>
    </xf>
    <xf numFmtId="167" fontId="0" fillId="0" borderId="0" xfId="0" applyNumberFormat="1" applyProtection="1">
      <protection hidden="1"/>
    </xf>
    <xf numFmtId="0" fontId="11" fillId="3" borderId="13" xfId="0" applyFont="1" applyFill="1" applyBorder="1" applyAlignment="1" applyProtection="1">
      <alignment horizontal="left" vertical="center"/>
    </xf>
    <xf numFmtId="167" fontId="0" fillId="3" borderId="0" xfId="0" applyNumberFormat="1" applyFill="1" applyAlignment="1" applyProtection="1">
      <alignment horizontal="center" vertical="center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15" fillId="0" borderId="14" xfId="0" applyFont="1" applyBorder="1" applyProtection="1"/>
    <xf numFmtId="164" fontId="12" fillId="3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</xf>
    <xf numFmtId="167" fontId="0" fillId="0" borderId="3" xfId="0" applyNumberFormat="1" applyBorder="1" applyAlignment="1" applyProtection="1">
      <alignment horizontal="center"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hidden="1"/>
    </xf>
    <xf numFmtId="164" fontId="12" fillId="3" borderId="3" xfId="0" applyNumberFormat="1" applyFont="1" applyFill="1" applyBorder="1" applyAlignment="1" applyProtection="1">
      <alignment horizontal="center" vertical="center"/>
      <protection hidden="1"/>
    </xf>
    <xf numFmtId="164" fontId="0" fillId="0" borderId="5" xfId="0" applyNumberFormat="1" applyBorder="1" applyAlignment="1" applyProtection="1">
      <alignment horizontal="center" vertical="center"/>
      <protection locked="0"/>
    </xf>
    <xf numFmtId="165" fontId="0" fillId="0" borderId="5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</xf>
    <xf numFmtId="0" fontId="16" fillId="3" borderId="15" xfId="0" applyFont="1" applyFill="1" applyBorder="1" applyAlignment="1" applyProtection="1">
      <alignment horizontal="center" vertical="center"/>
    </xf>
    <xf numFmtId="0" fontId="16" fillId="4" borderId="16" xfId="0" applyFont="1" applyFill="1" applyBorder="1" applyAlignment="1">
      <alignment horizontal="centerContinuous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vertical="center"/>
    </xf>
    <xf numFmtId="0" fontId="13" fillId="4" borderId="8" xfId="0" applyFont="1" applyFill="1" applyBorder="1" applyAlignment="1" applyProtection="1">
      <alignment horizontal="center" vertical="center"/>
    </xf>
    <xf numFmtId="0" fontId="16" fillId="4" borderId="8" xfId="0" applyFont="1" applyFill="1" applyBorder="1" applyAlignment="1" applyProtection="1">
      <alignment horizontal="center" vertical="center" wrapText="1"/>
    </xf>
    <xf numFmtId="0" fontId="16" fillId="4" borderId="8" xfId="0" applyFont="1" applyFill="1" applyBorder="1" applyAlignment="1">
      <alignment horizontal="centerContinuous" vertical="center" wrapText="1"/>
    </xf>
    <xf numFmtId="0" fontId="16" fillId="4" borderId="8" xfId="0" applyFont="1" applyFill="1" applyBorder="1" applyAlignment="1">
      <alignment horizontal="center" vertical="center" wrapText="1"/>
    </xf>
    <xf numFmtId="165" fontId="16" fillId="4" borderId="8" xfId="0" applyNumberFormat="1" applyFont="1" applyFill="1" applyBorder="1" applyAlignment="1">
      <alignment horizontal="centerContinuous" vertical="center"/>
    </xf>
    <xf numFmtId="165" fontId="16" fillId="4" borderId="8" xfId="0" applyNumberFormat="1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 wrapText="1"/>
    </xf>
    <xf numFmtId="0" fontId="13" fillId="4" borderId="8" xfId="0" applyFont="1" applyFill="1" applyBorder="1" applyAlignment="1">
      <alignment horizontal="centerContinuous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</xf>
    <xf numFmtId="165" fontId="0" fillId="3" borderId="3" xfId="0" applyNumberForma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165" fontId="0" fillId="3" borderId="5" xfId="0" applyNumberFormat="1" applyFill="1" applyBorder="1" applyAlignment="1" applyProtection="1">
      <alignment horizontal="center" vertical="center"/>
    </xf>
    <xf numFmtId="164" fontId="0" fillId="3" borderId="4" xfId="0" applyNumberFormat="1" applyFill="1" applyBorder="1" applyAlignment="1" applyProtection="1">
      <alignment horizontal="center" vertical="center"/>
    </xf>
    <xf numFmtId="165" fontId="0" fillId="3" borderId="4" xfId="0" applyNumberFormat="1" applyFill="1" applyBorder="1" applyAlignment="1" applyProtection="1">
      <alignment horizontal="center" vertical="center"/>
    </xf>
    <xf numFmtId="164" fontId="0" fillId="3" borderId="3" xfId="0" applyNumberFormat="1" applyFill="1" applyBorder="1" applyAlignment="1" applyProtection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0" fontId="2" fillId="6" borderId="14" xfId="0" applyFont="1" applyFill="1" applyBorder="1" applyAlignment="1" applyProtection="1">
      <alignment horizontal="left" vertical="top"/>
    </xf>
    <xf numFmtId="0" fontId="2" fillId="6" borderId="0" xfId="0" applyFont="1" applyFill="1" applyBorder="1" applyAlignment="1" applyProtection="1">
      <alignment horizontal="left" vertical="top"/>
    </xf>
    <xf numFmtId="0" fontId="0" fillId="0" borderId="0" xfId="0" applyAlignment="1"/>
    <xf numFmtId="0" fontId="5" fillId="6" borderId="0" xfId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11" fillId="0" borderId="26" xfId="0" applyFont="1" applyBorder="1" applyAlignment="1" applyProtection="1">
      <alignment horizontal="center"/>
    </xf>
    <xf numFmtId="0" fontId="6" fillId="0" borderId="26" xfId="0" applyFont="1" applyBorder="1" applyAlignment="1">
      <alignment horizontal="center"/>
    </xf>
    <xf numFmtId="165" fontId="16" fillId="0" borderId="8" xfId="0" applyNumberFormat="1" applyFont="1" applyFill="1" applyBorder="1" applyAlignment="1" applyProtection="1">
      <alignment vertical="center" wrapText="1"/>
    </xf>
    <xf numFmtId="0" fontId="0" fillId="0" borderId="8" xfId="0" applyFont="1" applyFill="1" applyBorder="1" applyAlignment="1" applyProtection="1">
      <alignment vertical="center" wrapText="1"/>
    </xf>
    <xf numFmtId="0" fontId="1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0" borderId="21" xfId="0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21" xfId="0" applyFont="1" applyFill="1" applyBorder="1" applyAlignment="1" applyProtection="1">
      <alignment vertical="center" wrapText="1"/>
    </xf>
    <xf numFmtId="0" fontId="0" fillId="0" borderId="20" xfId="0" applyFont="1" applyFill="1" applyBorder="1" applyAlignment="1" applyProtection="1">
      <alignment vertical="center" wrapText="1"/>
    </xf>
    <xf numFmtId="0" fontId="0" fillId="0" borderId="16" xfId="0" applyFont="1" applyFill="1" applyBorder="1" applyAlignment="1" applyProtection="1">
      <alignment vertical="center" wrapText="1"/>
    </xf>
    <xf numFmtId="0" fontId="17" fillId="6" borderId="22" xfId="0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6" borderId="25" xfId="0" applyFont="1" applyFill="1" applyBorder="1" applyAlignment="1" applyProtection="1">
      <alignment horizontal="left" vertical="top"/>
    </xf>
    <xf numFmtId="0" fontId="3" fillId="6" borderId="14" xfId="0" applyFont="1" applyFill="1" applyBorder="1" applyAlignment="1" applyProtection="1">
      <alignment horizontal="left"/>
    </xf>
    <xf numFmtId="0" fontId="3" fillId="6" borderId="0" xfId="0" applyFont="1" applyFill="1" applyBorder="1" applyAlignment="1" applyProtection="1">
      <alignment horizontal="left"/>
    </xf>
    <xf numFmtId="0" fontId="3" fillId="6" borderId="25" xfId="0" applyFont="1" applyFill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shop.londonmet.ac.uk/browse/extra_info.asp?compid=1&amp;modid=1&amp;deptid=19&amp;catid=40&amp;prodid=10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2"/>
  <sheetViews>
    <sheetView tabSelected="1" topLeftCell="A4" zoomScale="93" zoomScaleNormal="93" zoomScaleSheetLayoutView="93" workbookViewId="0">
      <selection activeCell="K15" sqref="K15"/>
    </sheetView>
  </sheetViews>
  <sheetFormatPr defaultRowHeight="12.75" x14ac:dyDescent="0.2"/>
  <cols>
    <col min="1" max="1" width="24" style="3" customWidth="1"/>
    <col min="2" max="2" width="11.42578125" style="3" customWidth="1"/>
    <col min="3" max="3" width="11.7109375" style="3" customWidth="1"/>
    <col min="4" max="4" width="0.140625" style="3" hidden="1" customWidth="1"/>
    <col min="5" max="5" width="0.5703125" style="3" hidden="1" customWidth="1"/>
    <col min="6" max="6" width="11" style="38" customWidth="1"/>
    <col min="7" max="7" width="9.28515625" style="38" hidden="1" customWidth="1"/>
    <col min="8" max="8" width="9.140625" style="3" hidden="1" customWidth="1"/>
    <col min="9" max="9" width="11.42578125" style="38" customWidth="1"/>
    <col min="10" max="10" width="11.7109375" style="3" customWidth="1"/>
    <col min="11" max="11" width="32.7109375" style="3" customWidth="1"/>
    <col min="12" max="12" width="16.28515625" style="36" customWidth="1"/>
    <col min="13" max="13" width="20" style="2" customWidth="1"/>
    <col min="14" max="14" width="18.5703125" style="2" hidden="1" customWidth="1"/>
    <col min="15" max="15" width="18.42578125" style="2" hidden="1" customWidth="1"/>
    <col min="16" max="16" width="39.42578125" style="2" hidden="1" customWidth="1"/>
    <col min="17" max="17" width="16.140625" style="17" hidden="1" customWidth="1"/>
    <col min="18" max="18" width="16" style="2" hidden="1" customWidth="1"/>
    <col min="19" max="29" width="14" style="2" customWidth="1"/>
    <col min="30" max="30" width="12.5703125" style="2" customWidth="1"/>
    <col min="31" max="31" width="33.7109375" style="3" customWidth="1"/>
    <col min="32" max="32" width="14" style="12" customWidth="1"/>
    <col min="33" max="33" width="26.7109375" style="3" customWidth="1"/>
    <col min="34" max="34" width="12.28515625" style="3" customWidth="1"/>
    <col min="35" max="35" width="11.7109375" style="3" customWidth="1"/>
    <col min="36" max="36" width="10.28515625" style="3" customWidth="1"/>
    <col min="37" max="37" width="13" style="3" customWidth="1"/>
    <col min="38" max="38" width="14.140625" style="2" customWidth="1"/>
    <col min="39" max="16384" width="9.140625" style="3"/>
  </cols>
  <sheetData>
    <row r="1" spans="1:53" ht="13.5" hidden="1" thickBot="1" x14ac:dyDescent="0.25"/>
    <row r="2" spans="1:53" ht="13.5" hidden="1" thickBot="1" x14ac:dyDescent="0.25">
      <c r="P2" s="8" t="s">
        <v>10</v>
      </c>
      <c r="Q2" s="6">
        <v>1.4</v>
      </c>
    </row>
    <row r="3" spans="1:53" ht="13.5" hidden="1" thickBot="1" x14ac:dyDescent="0.25">
      <c r="N3" s="4"/>
      <c r="O3" s="4"/>
      <c r="P3" s="8" t="s">
        <v>9</v>
      </c>
      <c r="Q3" s="6">
        <v>1.98</v>
      </c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F3" s="18"/>
      <c r="AG3" s="9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ht="24" thickTop="1" x14ac:dyDescent="0.2">
      <c r="A4" s="123" t="s">
        <v>26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  <c r="M4" s="66" t="s">
        <v>24</v>
      </c>
      <c r="N4" s="4"/>
      <c r="O4" s="4"/>
      <c r="P4" s="68" t="s">
        <v>22</v>
      </c>
      <c r="Q4" s="67" t="s">
        <v>23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F4" s="18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53" ht="30" x14ac:dyDescent="0.4">
      <c r="A5" s="69" t="s">
        <v>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9"/>
      <c r="N5" s="4"/>
      <c r="O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F5" s="18"/>
      <c r="AG5" s="9"/>
      <c r="AH5" s="9"/>
      <c r="AI5" s="9"/>
      <c r="AJ5" s="9"/>
      <c r="AK5" s="9"/>
      <c r="AL5" s="9"/>
      <c r="AM5" s="4"/>
      <c r="AN5" s="4"/>
    </row>
    <row r="6" spans="1:53" ht="30" x14ac:dyDescent="0.4">
      <c r="A6" s="69" t="s">
        <v>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  <c r="N6" s="4"/>
      <c r="O6" s="4"/>
      <c r="P6" s="2" t="s">
        <v>30</v>
      </c>
      <c r="Q6" s="17">
        <v>5.82</v>
      </c>
      <c r="R6" s="4" t="s">
        <v>29</v>
      </c>
      <c r="S6" s="4"/>
      <c r="T6" s="4"/>
      <c r="U6" s="4"/>
      <c r="V6" s="4"/>
      <c r="W6" s="4"/>
      <c r="X6" s="4"/>
      <c r="Y6" s="16"/>
      <c r="Z6" s="16"/>
      <c r="AA6" s="16"/>
      <c r="AB6" s="16"/>
      <c r="AC6" s="16"/>
      <c r="AD6" s="4"/>
      <c r="AF6" s="18"/>
      <c r="AG6" s="9"/>
      <c r="AH6" s="9"/>
      <c r="AI6" s="9"/>
      <c r="AJ6" s="9"/>
      <c r="AK6" s="9"/>
      <c r="AL6" s="9"/>
      <c r="AM6" s="4"/>
    </row>
    <row r="7" spans="1:53" ht="18.75" customHeight="1" x14ac:dyDescent="0.3">
      <c r="A7" s="127" t="s">
        <v>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9"/>
      <c r="N7" s="14"/>
      <c r="O7" s="14"/>
      <c r="P7" s="2" t="s">
        <v>31</v>
      </c>
      <c r="Q7" s="17">
        <v>7.66</v>
      </c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4"/>
      <c r="AF7" s="18"/>
      <c r="AG7" s="9"/>
      <c r="AH7" s="9"/>
      <c r="AI7" s="9"/>
      <c r="AJ7" s="9"/>
      <c r="AK7" s="9"/>
      <c r="AL7" s="9"/>
      <c r="AM7" s="4"/>
    </row>
    <row r="8" spans="1:53" ht="19.5" customHeight="1" x14ac:dyDescent="0.25">
      <c r="A8" s="104" t="s">
        <v>4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26"/>
      <c r="N8" s="15"/>
      <c r="O8" s="15"/>
      <c r="P8" s="2" t="s">
        <v>32</v>
      </c>
      <c r="Q8" s="17">
        <v>9.7100000000000009</v>
      </c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4"/>
      <c r="AF8" s="18"/>
      <c r="AG8" s="9"/>
      <c r="AH8" s="9"/>
      <c r="AI8" s="9"/>
      <c r="AJ8" s="9"/>
      <c r="AK8" s="9"/>
      <c r="AL8" s="9"/>
      <c r="AM8" s="4"/>
    </row>
    <row r="9" spans="1:53" ht="19.5" customHeight="1" x14ac:dyDescent="0.25">
      <c r="A9" s="104" t="s">
        <v>14</v>
      </c>
      <c r="B9" s="105"/>
      <c r="C9" s="105"/>
      <c r="D9" s="106"/>
      <c r="E9" s="106"/>
      <c r="F9" s="106"/>
      <c r="H9" s="107" t="s">
        <v>75</v>
      </c>
      <c r="I9" s="108"/>
      <c r="J9" s="108"/>
      <c r="K9" s="108"/>
      <c r="L9" s="108"/>
      <c r="M9" s="109"/>
      <c r="N9" s="42"/>
      <c r="O9" s="42"/>
      <c r="P9" s="2" t="s">
        <v>33</v>
      </c>
      <c r="Q9" s="17">
        <v>11.68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4"/>
      <c r="AF9" s="18"/>
      <c r="AG9" s="9"/>
      <c r="AH9" s="9"/>
      <c r="AI9" s="9"/>
      <c r="AJ9" s="9"/>
      <c r="AK9" s="9"/>
      <c r="AL9" s="9"/>
      <c r="AM9" s="4"/>
    </row>
    <row r="10" spans="1:53" ht="19.5" customHeight="1" x14ac:dyDescent="0.25">
      <c r="A10" s="104" t="s">
        <v>15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26"/>
      <c r="P10" s="2" t="s">
        <v>34</v>
      </c>
      <c r="Q10" s="17">
        <v>12.26</v>
      </c>
      <c r="R10" s="2" t="s">
        <v>35</v>
      </c>
      <c r="T10" s="42"/>
      <c r="U10" s="42"/>
      <c r="V10" s="42"/>
      <c r="W10" s="15"/>
      <c r="X10" s="15"/>
      <c r="Y10" s="15"/>
      <c r="Z10" s="15"/>
      <c r="AA10" s="15"/>
      <c r="AB10" s="15"/>
      <c r="AC10" s="15"/>
      <c r="AD10" s="4"/>
      <c r="AF10" s="18"/>
      <c r="AG10" s="9"/>
      <c r="AH10" s="9"/>
      <c r="AI10" s="9"/>
      <c r="AJ10" s="9"/>
      <c r="AK10" s="9"/>
      <c r="AL10" s="9"/>
      <c r="AM10" s="4"/>
    </row>
    <row r="11" spans="1:53" ht="18" customHeight="1" thickBot="1" x14ac:dyDescent="0.3">
      <c r="A11" s="104" t="s">
        <v>16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26"/>
      <c r="N11" s="15"/>
      <c r="O11" s="15"/>
      <c r="P11" s="2" t="s">
        <v>36</v>
      </c>
      <c r="Q11" s="17">
        <v>14.19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4"/>
      <c r="AF11" s="18"/>
      <c r="AG11" s="9"/>
      <c r="AH11" s="9"/>
      <c r="AI11" s="9"/>
      <c r="AJ11" s="9"/>
      <c r="AK11" s="9"/>
      <c r="AL11" s="9"/>
      <c r="AM11" s="4"/>
    </row>
    <row r="12" spans="1:53" s="1" customFormat="1" ht="36.75" customHeight="1" thickBot="1" x14ac:dyDescent="0.25">
      <c r="A12" s="86" t="s">
        <v>17</v>
      </c>
      <c r="B12" s="87" t="s">
        <v>1</v>
      </c>
      <c r="C12" s="88" t="s">
        <v>18</v>
      </c>
      <c r="D12" s="89"/>
      <c r="E12" s="89"/>
      <c r="F12" s="87" t="s">
        <v>19</v>
      </c>
      <c r="G12" s="90"/>
      <c r="H12" s="91"/>
      <c r="I12" s="112"/>
      <c r="J12" s="113"/>
      <c r="K12" s="92" t="s">
        <v>25</v>
      </c>
      <c r="L12" s="93" t="s">
        <v>20</v>
      </c>
      <c r="M12" s="94" t="s">
        <v>6</v>
      </c>
      <c r="P12" s="2" t="s">
        <v>37</v>
      </c>
      <c r="Q12" s="17">
        <v>17.25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F12" s="19"/>
      <c r="AG12" s="9"/>
      <c r="AH12" s="9"/>
      <c r="AI12" s="9"/>
      <c r="AJ12" s="9"/>
      <c r="AK12" s="9"/>
      <c r="AL12" s="9"/>
      <c r="AM12" s="4"/>
    </row>
    <row r="13" spans="1:53" s="7" customFormat="1" ht="26.25" customHeight="1" x14ac:dyDescent="0.2">
      <c r="A13" s="35"/>
      <c r="B13" s="35"/>
      <c r="C13" s="45"/>
      <c r="D13" s="39"/>
      <c r="E13" s="39"/>
      <c r="F13" s="45"/>
      <c r="G13" s="39"/>
      <c r="H13" s="45"/>
      <c r="I13" s="54"/>
      <c r="J13" s="55"/>
      <c r="K13" s="34"/>
      <c r="L13" s="58" t="str">
        <f>IFERROR(VLOOKUP(K13,'COSTING SHEET'!$P$2:$Q$41,2,FALSE),"")</f>
        <v/>
      </c>
      <c r="M13" s="46" t="str">
        <f>IFERROR(SUM(B13*C13*F13*L13),"")</f>
        <v/>
      </c>
      <c r="P13" s="2" t="s">
        <v>38</v>
      </c>
      <c r="Q13" s="17">
        <v>20.440000000000001</v>
      </c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F13" s="20"/>
      <c r="AG13" s="21"/>
      <c r="AH13" s="21"/>
      <c r="AI13" s="22"/>
      <c r="AJ13" s="22"/>
      <c r="AK13" s="21"/>
      <c r="AL13" s="23"/>
    </row>
    <row r="14" spans="1:53" s="7" customFormat="1" ht="26.25" customHeight="1" x14ac:dyDescent="0.2">
      <c r="A14" s="30"/>
      <c r="B14" s="30"/>
      <c r="C14" s="32"/>
      <c r="D14" s="33"/>
      <c r="E14" s="33"/>
      <c r="F14" s="32"/>
      <c r="G14" s="33"/>
      <c r="H14" s="32"/>
      <c r="I14" s="37"/>
      <c r="J14" s="56"/>
      <c r="K14" s="34"/>
      <c r="L14" s="58" t="str">
        <f>IFERROR(VLOOKUP(K14,'COSTING SHEET'!$P$2:$Q$41,2,FALSE),"")</f>
        <v/>
      </c>
      <c r="M14" s="31" t="str">
        <f t="shared" ref="M14:M23" si="0">IFERROR(SUM(B14*C14*F14*L14),"")</f>
        <v/>
      </c>
      <c r="P14" s="2" t="s">
        <v>40</v>
      </c>
      <c r="Q14" s="17">
        <v>73</v>
      </c>
      <c r="R14" s="102" t="s">
        <v>39</v>
      </c>
      <c r="S14" s="5"/>
      <c r="T14" s="5"/>
      <c r="U14" s="5"/>
      <c r="V14" s="5"/>
      <c r="W14" s="5"/>
      <c r="X14" s="5"/>
      <c r="Y14" s="5"/>
      <c r="Z14" s="13"/>
      <c r="AA14" s="5"/>
      <c r="AB14" s="5"/>
      <c r="AC14" s="5"/>
      <c r="AD14" s="5"/>
      <c r="AF14" s="20"/>
      <c r="AG14" s="21"/>
      <c r="AH14" s="21"/>
      <c r="AI14" s="22"/>
      <c r="AJ14" s="22"/>
      <c r="AK14" s="21"/>
      <c r="AL14" s="23"/>
    </row>
    <row r="15" spans="1:53" s="7" customFormat="1" ht="26.25" customHeight="1" x14ac:dyDescent="0.2">
      <c r="A15" s="30"/>
      <c r="B15" s="30"/>
      <c r="C15" s="32"/>
      <c r="D15" s="33"/>
      <c r="E15" s="33"/>
      <c r="F15" s="32"/>
      <c r="G15" s="33"/>
      <c r="H15" s="32"/>
      <c r="I15" s="37"/>
      <c r="J15" s="56"/>
      <c r="K15" s="34"/>
      <c r="L15" s="58" t="str">
        <f>IFERROR(VLOOKUP(K15,'COSTING SHEET'!$P$2:$Q$41,2,FALSE),"")</f>
        <v/>
      </c>
      <c r="M15" s="31" t="str">
        <f t="shared" si="0"/>
        <v/>
      </c>
      <c r="P15" s="2" t="s">
        <v>41</v>
      </c>
      <c r="Q15" s="17">
        <v>92.3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F15" s="20"/>
      <c r="AG15" s="21"/>
      <c r="AH15" s="21"/>
      <c r="AI15" s="22"/>
      <c r="AJ15" s="22"/>
      <c r="AK15" s="21"/>
      <c r="AL15" s="23"/>
    </row>
    <row r="16" spans="1:53" s="7" customFormat="1" ht="26.25" customHeight="1" x14ac:dyDescent="0.2">
      <c r="A16" s="30"/>
      <c r="B16" s="30"/>
      <c r="C16" s="32"/>
      <c r="D16" s="33"/>
      <c r="E16" s="33"/>
      <c r="F16" s="32"/>
      <c r="G16" s="33"/>
      <c r="H16" s="32"/>
      <c r="I16" s="37"/>
      <c r="J16" s="56"/>
      <c r="K16" s="34"/>
      <c r="L16" s="58" t="str">
        <f>IFERROR(VLOOKUP(K16,'COSTING SHEET'!$P$2:$Q$41,2,FALSE),"")</f>
        <v/>
      </c>
      <c r="M16" s="31" t="str">
        <f t="shared" si="0"/>
        <v/>
      </c>
      <c r="P16" s="2" t="s">
        <v>42</v>
      </c>
      <c r="Q16" s="17">
        <v>109.82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F16" s="20"/>
      <c r="AG16" s="20"/>
      <c r="AH16" s="21"/>
      <c r="AI16" s="22"/>
      <c r="AJ16" s="22"/>
      <c r="AK16" s="21"/>
      <c r="AL16" s="23"/>
    </row>
    <row r="17" spans="1:38" s="7" customFormat="1" ht="26.25" customHeight="1" x14ac:dyDescent="0.2">
      <c r="A17" s="30"/>
      <c r="B17" s="30"/>
      <c r="C17" s="32"/>
      <c r="D17" s="33"/>
      <c r="E17" s="33"/>
      <c r="F17" s="32"/>
      <c r="G17" s="33"/>
      <c r="H17" s="32"/>
      <c r="I17" s="37"/>
      <c r="J17" s="56"/>
      <c r="K17" s="34"/>
      <c r="L17" s="58" t="str">
        <f>IFERROR(VLOOKUP(K17,'COSTING SHEET'!$P$2:$Q$41,2,FALSE),"")</f>
        <v/>
      </c>
      <c r="M17" s="31" t="str">
        <f t="shared" si="0"/>
        <v/>
      </c>
      <c r="P17" s="2" t="s">
        <v>43</v>
      </c>
      <c r="Q17" s="17">
        <v>147.44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F17" s="20"/>
      <c r="AG17" s="20"/>
      <c r="AH17" s="21"/>
      <c r="AI17" s="22"/>
      <c r="AJ17" s="22"/>
      <c r="AK17" s="21"/>
      <c r="AL17" s="23"/>
    </row>
    <row r="18" spans="1:38" s="7" customFormat="1" ht="26.25" customHeight="1" x14ac:dyDescent="0.2">
      <c r="A18" s="30"/>
      <c r="B18" s="30"/>
      <c r="C18" s="32"/>
      <c r="D18" s="33"/>
      <c r="E18" s="33"/>
      <c r="F18" s="32"/>
      <c r="G18" s="33"/>
      <c r="H18" s="32"/>
      <c r="I18" s="37"/>
      <c r="J18" s="56"/>
      <c r="K18" s="34"/>
      <c r="L18" s="58" t="str">
        <f>IFERROR(VLOOKUP(K18,'COSTING SHEET'!$P$2:$Q$41,2,FALSE),"")</f>
        <v/>
      </c>
      <c r="M18" s="31" t="str">
        <f t="shared" si="0"/>
        <v/>
      </c>
      <c r="P18" s="2" t="s">
        <v>44</v>
      </c>
      <c r="Q18" s="17">
        <v>59.51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F18" s="20"/>
      <c r="AG18" s="21"/>
      <c r="AH18" s="21"/>
      <c r="AI18" s="22"/>
      <c r="AJ18" s="22"/>
      <c r="AK18" s="21"/>
      <c r="AL18" s="23"/>
    </row>
    <row r="19" spans="1:38" s="7" customFormat="1" ht="26.25" customHeight="1" x14ac:dyDescent="0.2">
      <c r="A19" s="30"/>
      <c r="B19" s="30"/>
      <c r="C19" s="32"/>
      <c r="D19" s="33"/>
      <c r="E19" s="33"/>
      <c r="F19" s="32"/>
      <c r="G19" s="33"/>
      <c r="H19" s="32"/>
      <c r="I19" s="37"/>
      <c r="J19" s="56"/>
      <c r="K19" s="34"/>
      <c r="L19" s="58" t="str">
        <f>IFERROR(VLOOKUP(K19,'COSTING SHEET'!$P$2:$Q$41,2,FALSE),"")</f>
        <v/>
      </c>
      <c r="M19" s="31" t="str">
        <f t="shared" si="0"/>
        <v/>
      </c>
      <c r="P19" s="2" t="s">
        <v>45</v>
      </c>
      <c r="Q19" s="17">
        <v>73.09</v>
      </c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F19" s="20"/>
      <c r="AG19" s="21"/>
      <c r="AH19" s="21"/>
      <c r="AI19" s="22"/>
      <c r="AJ19" s="22"/>
      <c r="AK19" s="21"/>
      <c r="AL19" s="23"/>
    </row>
    <row r="20" spans="1:38" s="7" customFormat="1" ht="26.25" customHeight="1" x14ac:dyDescent="0.2">
      <c r="A20" s="30"/>
      <c r="B20" s="30"/>
      <c r="C20" s="32"/>
      <c r="D20" s="33"/>
      <c r="E20" s="33"/>
      <c r="F20" s="32"/>
      <c r="G20" s="33"/>
      <c r="H20" s="32"/>
      <c r="I20" s="37"/>
      <c r="J20" s="56"/>
      <c r="K20" s="34"/>
      <c r="L20" s="58" t="str">
        <f>IFERROR(VLOOKUP(K20,'COSTING SHEET'!$P$2:$Q$41,2,FALSE),"")</f>
        <v/>
      </c>
      <c r="M20" s="31" t="str">
        <f t="shared" si="0"/>
        <v/>
      </c>
      <c r="P20" s="2" t="s">
        <v>46</v>
      </c>
      <c r="Q20" s="17">
        <v>84.08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F20" s="20"/>
      <c r="AG20" s="21"/>
      <c r="AH20" s="21"/>
      <c r="AI20" s="22"/>
      <c r="AJ20" s="22"/>
      <c r="AK20" s="21"/>
      <c r="AL20" s="23"/>
    </row>
    <row r="21" spans="1:38" s="7" customFormat="1" ht="26.25" customHeight="1" x14ac:dyDescent="0.2">
      <c r="A21" s="30"/>
      <c r="B21" s="30"/>
      <c r="C21" s="32"/>
      <c r="D21" s="33"/>
      <c r="E21" s="33"/>
      <c r="F21" s="32"/>
      <c r="G21" s="33"/>
      <c r="H21" s="32"/>
      <c r="I21" s="37"/>
      <c r="J21" s="56"/>
      <c r="K21" s="34"/>
      <c r="L21" s="58" t="str">
        <f>IFERROR(VLOOKUP(K21,'COSTING SHEET'!$P$2:$Q$41,2,FALSE),"")</f>
        <v/>
      </c>
      <c r="M21" s="31" t="str">
        <f t="shared" si="0"/>
        <v/>
      </c>
      <c r="P21" s="2" t="s">
        <v>47</v>
      </c>
      <c r="Q21" s="17">
        <v>109.46</v>
      </c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F21" s="20"/>
      <c r="AG21" s="21"/>
      <c r="AH21" s="21"/>
      <c r="AI21" s="22"/>
      <c r="AJ21" s="22"/>
      <c r="AK21" s="21"/>
      <c r="AL21" s="23"/>
    </row>
    <row r="22" spans="1:38" s="7" customFormat="1" ht="26.25" customHeight="1" x14ac:dyDescent="0.2">
      <c r="A22" s="30"/>
      <c r="B22" s="30"/>
      <c r="C22" s="32"/>
      <c r="D22" s="33"/>
      <c r="E22" s="33"/>
      <c r="F22" s="32"/>
      <c r="G22" s="33"/>
      <c r="H22" s="32"/>
      <c r="I22" s="37"/>
      <c r="J22" s="56"/>
      <c r="K22" s="34"/>
      <c r="L22" s="58" t="str">
        <f>IFERROR(VLOOKUP(K22,'COSTING SHEET'!$P$2:$Q$41,2,FALSE),"")</f>
        <v/>
      </c>
      <c r="M22" s="31" t="str">
        <f t="shared" si="0"/>
        <v/>
      </c>
      <c r="P22" s="2" t="s">
        <v>48</v>
      </c>
      <c r="Q22" s="17">
        <v>131.16999999999999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F22" s="20"/>
      <c r="AG22" s="21"/>
      <c r="AH22" s="21"/>
      <c r="AI22" s="22"/>
      <c r="AJ22" s="22"/>
      <c r="AK22" s="21"/>
      <c r="AL22" s="23"/>
    </row>
    <row r="23" spans="1:38" s="7" customFormat="1" ht="26.25" customHeight="1" thickBot="1" x14ac:dyDescent="0.25">
      <c r="A23" s="44"/>
      <c r="B23" s="44"/>
      <c r="C23" s="75"/>
      <c r="D23" s="76"/>
      <c r="E23" s="76"/>
      <c r="F23" s="75"/>
      <c r="G23" s="76"/>
      <c r="H23" s="75"/>
      <c r="I23" s="61"/>
      <c r="J23" s="77"/>
      <c r="K23" s="34"/>
      <c r="L23" s="62" t="str">
        <f>IFERROR(VLOOKUP(K23,'COSTING SHEET'!$P$2:$Q$41,2,FALSE),"")</f>
        <v/>
      </c>
      <c r="M23" s="63" t="str">
        <f t="shared" si="0"/>
        <v/>
      </c>
      <c r="P23" s="2" t="s">
        <v>49</v>
      </c>
      <c r="Q23" s="17">
        <v>139.75</v>
      </c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F23" s="20"/>
      <c r="AG23" s="21"/>
      <c r="AH23" s="21"/>
      <c r="AI23" s="22"/>
      <c r="AJ23" s="22"/>
      <c r="AK23" s="21"/>
      <c r="AL23" s="23"/>
    </row>
    <row r="24" spans="1:38" ht="36.75" customHeight="1" thickBot="1" x14ac:dyDescent="0.25">
      <c r="A24" s="78"/>
      <c r="B24" s="79" t="s">
        <v>1</v>
      </c>
      <c r="C24" s="120"/>
      <c r="D24" s="121"/>
      <c r="E24" s="121"/>
      <c r="F24" s="121"/>
      <c r="G24" s="121"/>
      <c r="H24" s="121"/>
      <c r="I24" s="121"/>
      <c r="J24" s="122"/>
      <c r="K24" s="80" t="s">
        <v>27</v>
      </c>
      <c r="L24" s="81" t="s">
        <v>11</v>
      </c>
      <c r="M24" s="82" t="s">
        <v>6</v>
      </c>
      <c r="P24" s="2" t="s">
        <v>50</v>
      </c>
      <c r="Q24" s="17">
        <v>152.80000000000001</v>
      </c>
      <c r="AF24" s="18"/>
      <c r="AG24" s="24"/>
      <c r="AH24" s="25"/>
      <c r="AI24" s="26"/>
      <c r="AJ24" s="26"/>
      <c r="AK24" s="25"/>
      <c r="AL24" s="27"/>
    </row>
    <row r="25" spans="1:38" s="7" customFormat="1" ht="26.25" customHeight="1" x14ac:dyDescent="0.2">
      <c r="A25" s="35"/>
      <c r="B25" s="35"/>
      <c r="C25" s="99"/>
      <c r="D25" s="100"/>
      <c r="E25" s="100"/>
      <c r="F25" s="99"/>
      <c r="G25" s="100"/>
      <c r="H25" s="99"/>
      <c r="I25" s="99"/>
      <c r="J25" s="70"/>
      <c r="K25" s="34"/>
      <c r="L25" s="58" t="str">
        <f t="shared" ref="L25:L37" si="1">IFERROR(VLOOKUP(K25,$P$81:$Q$112,2,),"")</f>
        <v/>
      </c>
      <c r="M25" s="46" t="str">
        <f>IFERROR(SUM(B25*L25),"")</f>
        <v/>
      </c>
      <c r="P25" s="2" t="s">
        <v>51</v>
      </c>
      <c r="Q25" s="17">
        <v>189.43</v>
      </c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F25" s="20"/>
      <c r="AG25" s="21"/>
      <c r="AH25" s="21"/>
      <c r="AI25" s="22"/>
      <c r="AJ25" s="22"/>
      <c r="AK25" s="21"/>
      <c r="AL25" s="23"/>
    </row>
    <row r="26" spans="1:38" s="7" customFormat="1" ht="26.25" customHeight="1" x14ac:dyDescent="0.2">
      <c r="A26" s="30"/>
      <c r="B26" s="30"/>
      <c r="C26" s="101"/>
      <c r="D26" s="96"/>
      <c r="E26" s="96"/>
      <c r="F26" s="101"/>
      <c r="G26" s="96"/>
      <c r="H26" s="101"/>
      <c r="I26" s="101"/>
      <c r="J26" s="74"/>
      <c r="K26" s="34"/>
      <c r="L26" s="58" t="str">
        <f t="shared" si="1"/>
        <v/>
      </c>
      <c r="M26" s="31" t="str">
        <f t="shared" ref="M26:M37" si="2">IFERROR(SUM(B26*L26),"")</f>
        <v/>
      </c>
      <c r="P26" s="2" t="s">
        <v>69</v>
      </c>
      <c r="Q26" s="17">
        <v>72.56</v>
      </c>
      <c r="R26" s="103" t="s">
        <v>74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F26" s="20"/>
      <c r="AG26" s="21"/>
      <c r="AH26" s="21"/>
      <c r="AI26" s="22"/>
      <c r="AJ26" s="22"/>
      <c r="AK26" s="21"/>
      <c r="AL26" s="23"/>
    </row>
    <row r="27" spans="1:38" s="7" customFormat="1" ht="26.25" customHeight="1" x14ac:dyDescent="0.2">
      <c r="A27" s="30"/>
      <c r="B27" s="30"/>
      <c r="C27" s="101"/>
      <c r="D27" s="96"/>
      <c r="E27" s="96"/>
      <c r="F27" s="95"/>
      <c r="G27" s="96"/>
      <c r="H27" s="101"/>
      <c r="I27" s="101"/>
      <c r="J27" s="74"/>
      <c r="K27" s="34"/>
      <c r="L27" s="58" t="str">
        <f t="shared" si="1"/>
        <v/>
      </c>
      <c r="M27" s="31" t="str">
        <f t="shared" si="2"/>
        <v/>
      </c>
      <c r="P27" s="2" t="s">
        <v>68</v>
      </c>
      <c r="Q27" s="17">
        <v>86.62</v>
      </c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F27" s="20"/>
      <c r="AG27" s="21"/>
      <c r="AH27" s="21"/>
      <c r="AI27" s="22"/>
      <c r="AJ27" s="22"/>
      <c r="AK27" s="21"/>
      <c r="AL27" s="23"/>
    </row>
    <row r="28" spans="1:38" ht="26.25" customHeight="1" x14ac:dyDescent="0.2">
      <c r="A28" s="30"/>
      <c r="B28" s="30"/>
      <c r="C28" s="101"/>
      <c r="D28" s="96"/>
      <c r="E28" s="96"/>
      <c r="F28" s="101"/>
      <c r="G28" s="96"/>
      <c r="H28" s="101"/>
      <c r="I28" s="101"/>
      <c r="J28" s="74"/>
      <c r="K28" s="34"/>
      <c r="L28" s="58" t="str">
        <f t="shared" si="1"/>
        <v/>
      </c>
      <c r="M28" s="31" t="str">
        <f t="shared" si="2"/>
        <v/>
      </c>
      <c r="P28" s="2" t="s">
        <v>70</v>
      </c>
      <c r="Q28" s="17">
        <v>101.99</v>
      </c>
      <c r="AF28" s="18"/>
      <c r="AG28" s="24"/>
      <c r="AH28" s="25"/>
      <c r="AI28" s="26"/>
      <c r="AJ28" s="26"/>
      <c r="AK28" s="25"/>
      <c r="AL28" s="27"/>
    </row>
    <row r="29" spans="1:38" ht="26.25" customHeight="1" x14ac:dyDescent="0.2">
      <c r="A29" s="30"/>
      <c r="B29" s="30"/>
      <c r="C29" s="101"/>
      <c r="D29" s="96"/>
      <c r="E29" s="96"/>
      <c r="F29" s="101"/>
      <c r="G29" s="96"/>
      <c r="H29" s="101"/>
      <c r="I29" s="101"/>
      <c r="J29" s="74"/>
      <c r="K29" s="34"/>
      <c r="L29" s="58" t="str">
        <f t="shared" si="1"/>
        <v/>
      </c>
      <c r="M29" s="31" t="str">
        <f t="shared" si="2"/>
        <v/>
      </c>
      <c r="P29" s="2" t="s">
        <v>71</v>
      </c>
      <c r="Q29" s="17">
        <v>128.09</v>
      </c>
      <c r="AF29" s="18"/>
      <c r="AG29" s="24"/>
      <c r="AH29" s="25"/>
      <c r="AI29" s="26"/>
      <c r="AJ29" s="26"/>
      <c r="AK29" s="25"/>
      <c r="AL29" s="27"/>
    </row>
    <row r="30" spans="1:38" ht="26.25" customHeight="1" x14ac:dyDescent="0.2">
      <c r="A30" s="30"/>
      <c r="B30" s="30"/>
      <c r="C30" s="101"/>
      <c r="D30" s="96"/>
      <c r="E30" s="96"/>
      <c r="F30" s="101"/>
      <c r="G30" s="96"/>
      <c r="H30" s="101"/>
      <c r="I30" s="101"/>
      <c r="J30" s="74"/>
      <c r="K30" s="34"/>
      <c r="L30" s="58" t="str">
        <f t="shared" si="1"/>
        <v/>
      </c>
      <c r="M30" s="31" t="str">
        <f t="shared" si="2"/>
        <v/>
      </c>
      <c r="P30" s="2" t="s">
        <v>72</v>
      </c>
      <c r="Q30" s="17">
        <v>167.05</v>
      </c>
      <c r="AF30" s="18"/>
      <c r="AG30" s="24"/>
      <c r="AH30" s="25"/>
      <c r="AI30" s="26"/>
      <c r="AJ30" s="26"/>
      <c r="AK30" s="25"/>
      <c r="AL30" s="27"/>
    </row>
    <row r="31" spans="1:38" ht="26.25" customHeight="1" x14ac:dyDescent="0.2">
      <c r="A31" s="30"/>
      <c r="B31" s="30"/>
      <c r="C31" s="101"/>
      <c r="D31" s="96"/>
      <c r="E31" s="96"/>
      <c r="F31" s="101"/>
      <c r="G31" s="96"/>
      <c r="H31" s="101"/>
      <c r="I31" s="101"/>
      <c r="J31" s="74"/>
      <c r="K31" s="34"/>
      <c r="L31" s="58" t="str">
        <f t="shared" si="1"/>
        <v/>
      </c>
      <c r="M31" s="31" t="str">
        <f t="shared" si="2"/>
        <v/>
      </c>
      <c r="P31" s="2" t="s">
        <v>73</v>
      </c>
      <c r="Q31" s="17">
        <v>216.38</v>
      </c>
      <c r="AF31" s="18"/>
      <c r="AG31" s="24"/>
      <c r="AH31" s="25"/>
      <c r="AI31" s="26"/>
      <c r="AJ31" s="26"/>
      <c r="AK31" s="25"/>
      <c r="AL31" s="27"/>
    </row>
    <row r="32" spans="1:38" ht="26.25" customHeight="1" x14ac:dyDescent="0.2">
      <c r="A32" s="30"/>
      <c r="B32" s="30"/>
      <c r="C32" s="101"/>
      <c r="D32" s="96"/>
      <c r="E32" s="96"/>
      <c r="F32" s="101"/>
      <c r="G32" s="96"/>
      <c r="H32" s="101"/>
      <c r="I32" s="101"/>
      <c r="J32" s="74"/>
      <c r="K32" s="34"/>
      <c r="L32" s="58" t="str">
        <f t="shared" si="1"/>
        <v/>
      </c>
      <c r="M32" s="31" t="str">
        <f t="shared" si="2"/>
        <v/>
      </c>
      <c r="AF32" s="18"/>
      <c r="AG32" s="24"/>
      <c r="AH32" s="25"/>
      <c r="AI32" s="26"/>
      <c r="AJ32" s="26"/>
      <c r="AK32" s="25"/>
      <c r="AL32" s="27"/>
    </row>
    <row r="33" spans="1:38" ht="26.25" customHeight="1" x14ac:dyDescent="0.2">
      <c r="A33" s="30"/>
      <c r="B33" s="30"/>
      <c r="C33" s="101"/>
      <c r="D33" s="96"/>
      <c r="E33" s="96"/>
      <c r="F33" s="101"/>
      <c r="G33" s="96"/>
      <c r="H33" s="101"/>
      <c r="I33" s="101"/>
      <c r="J33" s="74"/>
      <c r="K33" s="34"/>
      <c r="L33" s="58" t="str">
        <f t="shared" si="1"/>
        <v/>
      </c>
      <c r="M33" s="31" t="str">
        <f t="shared" si="2"/>
        <v/>
      </c>
      <c r="AF33" s="18"/>
      <c r="AG33" s="24"/>
      <c r="AH33" s="25"/>
      <c r="AI33" s="26"/>
      <c r="AJ33" s="26"/>
      <c r="AK33" s="25"/>
      <c r="AL33" s="27"/>
    </row>
    <row r="34" spans="1:38" ht="26.25" customHeight="1" x14ac:dyDescent="0.2">
      <c r="A34" s="30"/>
      <c r="B34" s="30"/>
      <c r="C34" s="101"/>
      <c r="D34" s="96"/>
      <c r="E34" s="96"/>
      <c r="F34" s="101"/>
      <c r="G34" s="96"/>
      <c r="H34" s="101"/>
      <c r="I34" s="101"/>
      <c r="J34" s="74"/>
      <c r="K34" s="34"/>
      <c r="L34" s="58" t="str">
        <f t="shared" si="1"/>
        <v/>
      </c>
      <c r="M34" s="31" t="str">
        <f t="shared" si="2"/>
        <v/>
      </c>
      <c r="AF34" s="18"/>
      <c r="AG34" s="24"/>
      <c r="AH34" s="25"/>
      <c r="AI34" s="26"/>
      <c r="AJ34" s="26"/>
      <c r="AK34" s="25"/>
      <c r="AL34" s="27"/>
    </row>
    <row r="35" spans="1:38" ht="26.25" customHeight="1" x14ac:dyDescent="0.2">
      <c r="A35" s="30"/>
      <c r="B35" s="30"/>
      <c r="C35" s="101"/>
      <c r="D35" s="96"/>
      <c r="E35" s="96"/>
      <c r="F35" s="101"/>
      <c r="G35" s="96"/>
      <c r="H35" s="101"/>
      <c r="I35" s="101"/>
      <c r="J35" s="74"/>
      <c r="K35" s="34"/>
      <c r="L35" s="58" t="str">
        <f t="shared" si="1"/>
        <v/>
      </c>
      <c r="M35" s="31" t="str">
        <f t="shared" si="2"/>
        <v/>
      </c>
      <c r="AF35" s="18"/>
      <c r="AG35" s="24"/>
      <c r="AH35" s="25"/>
      <c r="AI35" s="26"/>
      <c r="AJ35" s="26"/>
      <c r="AK35" s="25"/>
      <c r="AL35" s="27"/>
    </row>
    <row r="36" spans="1:38" ht="26.25" customHeight="1" x14ac:dyDescent="0.2">
      <c r="A36" s="30"/>
      <c r="B36" s="30"/>
      <c r="C36" s="95"/>
      <c r="D36" s="95"/>
      <c r="E36" s="95"/>
      <c r="F36" s="96"/>
      <c r="G36" s="96"/>
      <c r="H36" s="95"/>
      <c r="I36" s="96"/>
      <c r="J36" s="95"/>
      <c r="K36" s="34"/>
      <c r="L36" s="58" t="str">
        <f t="shared" si="1"/>
        <v/>
      </c>
      <c r="M36" s="31" t="str">
        <f t="shared" si="2"/>
        <v/>
      </c>
      <c r="AF36" s="18"/>
      <c r="AG36" s="24"/>
      <c r="AH36" s="25"/>
      <c r="AI36" s="26"/>
      <c r="AJ36" s="26"/>
      <c r="AK36" s="25"/>
      <c r="AL36" s="27"/>
    </row>
    <row r="37" spans="1:38" ht="26.25" customHeight="1" thickBot="1" x14ac:dyDescent="0.25">
      <c r="A37" s="44"/>
      <c r="B37" s="44"/>
      <c r="C37" s="97"/>
      <c r="D37" s="97"/>
      <c r="E37" s="97"/>
      <c r="F37" s="98"/>
      <c r="G37" s="98"/>
      <c r="H37" s="97"/>
      <c r="I37" s="98"/>
      <c r="J37" s="97"/>
      <c r="K37" s="34"/>
      <c r="L37" s="62" t="str">
        <f t="shared" si="1"/>
        <v/>
      </c>
      <c r="M37" s="63" t="str">
        <f t="shared" si="2"/>
        <v/>
      </c>
      <c r="AF37" s="18"/>
      <c r="AG37" s="24"/>
      <c r="AH37" s="25"/>
      <c r="AI37" s="26"/>
      <c r="AJ37" s="26"/>
      <c r="AK37" s="25"/>
      <c r="AL37" s="27"/>
    </row>
    <row r="38" spans="1:38" ht="26.25" customHeight="1" thickBot="1" x14ac:dyDescent="0.25">
      <c r="A38" s="84"/>
      <c r="B38" s="79" t="s">
        <v>1</v>
      </c>
      <c r="C38" s="117"/>
      <c r="D38" s="118"/>
      <c r="E38" s="118"/>
      <c r="F38" s="118"/>
      <c r="G38" s="118"/>
      <c r="H38" s="118"/>
      <c r="I38" s="118"/>
      <c r="J38" s="119"/>
      <c r="K38" s="85" t="s">
        <v>21</v>
      </c>
      <c r="L38" s="81" t="s">
        <v>11</v>
      </c>
      <c r="M38" s="82" t="s">
        <v>6</v>
      </c>
      <c r="AF38" s="18"/>
      <c r="AG38" s="24"/>
      <c r="AH38" s="25"/>
      <c r="AI38" s="26"/>
      <c r="AJ38" s="26"/>
      <c r="AK38" s="25"/>
      <c r="AL38" s="27"/>
    </row>
    <row r="39" spans="1:38" ht="26.25" customHeight="1" x14ac:dyDescent="0.2">
      <c r="A39" s="35"/>
      <c r="B39" s="35"/>
      <c r="C39" s="53"/>
      <c r="D39" s="53"/>
      <c r="E39" s="53"/>
      <c r="F39" s="54"/>
      <c r="G39" s="54"/>
      <c r="H39" s="53"/>
      <c r="I39" s="54"/>
      <c r="J39" s="53"/>
      <c r="K39" s="34"/>
      <c r="L39" s="64"/>
      <c r="M39" s="58" t="str">
        <f>IF((B39*L39)*L39=0,"",N39)</f>
        <v/>
      </c>
      <c r="N39" s="65">
        <f>B39*L39</f>
        <v>0</v>
      </c>
      <c r="AF39" s="18"/>
      <c r="AG39" s="24"/>
      <c r="AH39" s="25"/>
      <c r="AI39" s="26"/>
      <c r="AJ39" s="26"/>
      <c r="AK39" s="25"/>
      <c r="AL39" s="27"/>
    </row>
    <row r="40" spans="1:38" ht="26.25" customHeight="1" x14ac:dyDescent="0.2">
      <c r="A40" s="30"/>
      <c r="B40" s="30"/>
      <c r="C40" s="71"/>
      <c r="D40" s="71"/>
      <c r="E40" s="71"/>
      <c r="F40" s="37"/>
      <c r="G40" s="37"/>
      <c r="H40" s="71"/>
      <c r="I40" s="37"/>
      <c r="J40" s="71"/>
      <c r="K40" s="29"/>
      <c r="L40" s="72"/>
      <c r="M40" s="73" t="str">
        <f>IF((B40*L40)*L40=0,"",N40)</f>
        <v/>
      </c>
      <c r="N40" s="65">
        <f>B40*L40</f>
        <v>0</v>
      </c>
      <c r="AF40" s="18"/>
      <c r="AG40" s="24"/>
      <c r="AH40" s="25"/>
      <c r="AI40" s="26"/>
      <c r="AJ40" s="26"/>
      <c r="AK40" s="25"/>
      <c r="AL40" s="27"/>
    </row>
    <row r="41" spans="1:38" ht="26.25" customHeight="1" x14ac:dyDescent="0.2">
      <c r="A41" s="30"/>
      <c r="B41" s="30"/>
      <c r="C41" s="71"/>
      <c r="D41" s="71"/>
      <c r="E41" s="71"/>
      <c r="F41" s="37"/>
      <c r="G41" s="37"/>
      <c r="H41" s="71"/>
      <c r="I41" s="37"/>
      <c r="J41" s="71"/>
      <c r="K41" s="29"/>
      <c r="L41" s="72"/>
      <c r="M41" s="73" t="str">
        <f>IF((B41*L41)*L41=0,"",N41)</f>
        <v/>
      </c>
      <c r="N41" s="65">
        <f>B41*L41</f>
        <v>0</v>
      </c>
      <c r="AF41" s="18"/>
      <c r="AG41" s="24"/>
      <c r="AH41" s="25"/>
      <c r="AI41" s="26"/>
      <c r="AJ41" s="26"/>
      <c r="AK41" s="25"/>
      <c r="AL41" s="27"/>
    </row>
    <row r="42" spans="1:38" ht="78" customHeight="1" thickBot="1" x14ac:dyDescent="0.3">
      <c r="A42" s="43" t="s">
        <v>13</v>
      </c>
      <c r="C42" s="110" t="s">
        <v>8</v>
      </c>
      <c r="D42" s="111"/>
      <c r="E42" s="111"/>
      <c r="F42" s="111"/>
      <c r="G42" s="40"/>
      <c r="J42" s="50"/>
      <c r="K42" s="51" t="s">
        <v>7</v>
      </c>
      <c r="L42" s="59" t="s">
        <v>0</v>
      </c>
      <c r="M42" s="60">
        <f>SUM(M13:M23,M25:M35,M36:M37,M39)</f>
        <v>0</v>
      </c>
      <c r="AF42" s="18"/>
      <c r="AG42" s="24"/>
      <c r="AH42" s="25"/>
      <c r="AI42" s="26"/>
      <c r="AJ42" s="26"/>
      <c r="AK42" s="25"/>
      <c r="AL42" s="27"/>
    </row>
    <row r="43" spans="1:38" ht="23.25" customHeight="1" thickBot="1" x14ac:dyDescent="0.25">
      <c r="A43" s="49"/>
      <c r="B43" s="10"/>
      <c r="C43" s="114"/>
      <c r="D43" s="115"/>
      <c r="E43" s="115"/>
      <c r="F43" s="116"/>
      <c r="G43" s="41"/>
      <c r="H43" s="47"/>
      <c r="I43" s="48"/>
      <c r="J43" s="52" t="s">
        <v>12</v>
      </c>
      <c r="K43" s="57"/>
      <c r="AF43" s="18"/>
      <c r="AG43" s="24"/>
      <c r="AH43" s="24"/>
      <c r="AI43" s="28"/>
      <c r="AJ43" s="28"/>
      <c r="AK43" s="26"/>
      <c r="AL43" s="23"/>
    </row>
    <row r="44" spans="1:38" x14ac:dyDescent="0.2">
      <c r="AF44" s="18"/>
      <c r="AG44" s="24"/>
      <c r="AH44" s="21"/>
      <c r="AI44" s="28"/>
      <c r="AJ44" s="28"/>
      <c r="AK44" s="26"/>
      <c r="AL44" s="23"/>
    </row>
    <row r="45" spans="1:38" x14ac:dyDescent="0.2">
      <c r="AF45" s="18"/>
      <c r="AG45" s="24"/>
      <c r="AH45" s="21"/>
      <c r="AI45" s="28"/>
      <c r="AJ45" s="28"/>
      <c r="AK45" s="26"/>
      <c r="AL45" s="23"/>
    </row>
    <row r="46" spans="1:38" x14ac:dyDescent="0.2">
      <c r="AF46" s="18"/>
      <c r="AG46" s="24"/>
      <c r="AH46" s="21"/>
      <c r="AI46" s="28"/>
      <c r="AJ46" s="28"/>
      <c r="AK46" s="26"/>
      <c r="AL46" s="23"/>
    </row>
    <row r="47" spans="1:38" x14ac:dyDescent="0.2">
      <c r="AF47" s="18"/>
      <c r="AG47" s="24"/>
      <c r="AH47" s="21"/>
      <c r="AI47" s="28"/>
      <c r="AJ47" s="28"/>
      <c r="AK47" s="26"/>
      <c r="AL47" s="23"/>
    </row>
    <row r="48" spans="1:38" x14ac:dyDescent="0.2">
      <c r="AF48" s="18"/>
      <c r="AG48" s="24"/>
      <c r="AH48" s="21"/>
      <c r="AI48" s="28"/>
      <c r="AJ48" s="28"/>
      <c r="AK48" s="26"/>
      <c r="AL48" s="23"/>
    </row>
    <row r="49" spans="32:38" x14ac:dyDescent="0.2">
      <c r="AF49" s="18"/>
      <c r="AG49" s="24"/>
      <c r="AH49" s="21"/>
      <c r="AI49" s="28"/>
      <c r="AJ49" s="28"/>
      <c r="AK49" s="26"/>
      <c r="AL49" s="23"/>
    </row>
    <row r="50" spans="32:38" x14ac:dyDescent="0.2">
      <c r="AF50" s="18"/>
      <c r="AG50" s="24"/>
      <c r="AH50" s="21"/>
      <c r="AI50" s="28"/>
      <c r="AJ50" s="28"/>
      <c r="AK50" s="26"/>
      <c r="AL50" s="23"/>
    </row>
    <row r="51" spans="32:38" x14ac:dyDescent="0.2">
      <c r="AF51" s="18"/>
      <c r="AG51" s="24"/>
      <c r="AH51" s="21"/>
      <c r="AI51" s="28"/>
      <c r="AJ51" s="28"/>
      <c r="AK51" s="26"/>
      <c r="AL51" s="23"/>
    </row>
    <row r="52" spans="32:38" x14ac:dyDescent="0.2">
      <c r="AF52" s="18"/>
      <c r="AG52" s="24"/>
      <c r="AH52" s="21"/>
      <c r="AI52" s="28"/>
      <c r="AJ52" s="28"/>
      <c r="AK52" s="26"/>
      <c r="AL52" s="23"/>
    </row>
    <row r="53" spans="32:38" x14ac:dyDescent="0.2">
      <c r="AF53" s="18"/>
      <c r="AG53" s="24"/>
      <c r="AH53" s="21"/>
      <c r="AI53" s="28"/>
      <c r="AJ53" s="28"/>
      <c r="AK53" s="26"/>
      <c r="AL53" s="23"/>
    </row>
    <row r="54" spans="32:38" x14ac:dyDescent="0.2">
      <c r="AF54" s="18"/>
      <c r="AG54" s="24"/>
      <c r="AH54" s="21"/>
      <c r="AI54" s="28"/>
      <c r="AJ54" s="28"/>
      <c r="AK54" s="26"/>
      <c r="AL54" s="23"/>
    </row>
    <row r="55" spans="32:38" x14ac:dyDescent="0.2">
      <c r="AF55" s="18"/>
      <c r="AG55" s="24"/>
      <c r="AH55" s="21"/>
      <c r="AI55" s="28"/>
      <c r="AJ55" s="28"/>
      <c r="AK55" s="26"/>
      <c r="AL55" s="23"/>
    </row>
    <row r="56" spans="32:38" x14ac:dyDescent="0.2">
      <c r="AF56" s="18"/>
      <c r="AG56" s="24"/>
      <c r="AH56" s="21"/>
      <c r="AI56" s="28"/>
      <c r="AJ56" s="28"/>
      <c r="AK56" s="26"/>
      <c r="AL56" s="23"/>
    </row>
    <row r="57" spans="32:38" x14ac:dyDescent="0.2">
      <c r="AF57" s="18"/>
      <c r="AG57" s="24"/>
      <c r="AH57" s="21"/>
      <c r="AI57" s="28"/>
      <c r="AJ57" s="28"/>
      <c r="AK57" s="26"/>
      <c r="AL57" s="23"/>
    </row>
    <row r="58" spans="32:38" x14ac:dyDescent="0.2">
      <c r="AF58" s="18"/>
      <c r="AG58" s="24"/>
      <c r="AH58" s="21"/>
      <c r="AI58" s="28"/>
      <c r="AJ58" s="28"/>
      <c r="AK58" s="26"/>
      <c r="AL58" s="23"/>
    </row>
    <row r="59" spans="32:38" x14ac:dyDescent="0.2">
      <c r="AF59" s="11"/>
      <c r="AL59" s="3"/>
    </row>
    <row r="60" spans="32:38" x14ac:dyDescent="0.2">
      <c r="AF60" s="11"/>
      <c r="AL60" s="3"/>
    </row>
    <row r="61" spans="32:38" x14ac:dyDescent="0.2">
      <c r="AF61" s="11"/>
      <c r="AL61" s="3"/>
    </row>
    <row r="80" spans="16:16" ht="18" x14ac:dyDescent="0.25">
      <c r="P80" s="83" t="s">
        <v>28</v>
      </c>
    </row>
    <row r="81" spans="16:17" x14ac:dyDescent="0.2">
      <c r="P81" s="2" t="s">
        <v>52</v>
      </c>
      <c r="Q81" s="17">
        <v>1.3</v>
      </c>
    </row>
    <row r="82" spans="16:17" x14ac:dyDescent="0.2">
      <c r="P82" s="2" t="s">
        <v>53</v>
      </c>
      <c r="Q82" s="17">
        <v>1.5</v>
      </c>
    </row>
    <row r="83" spans="16:17" x14ac:dyDescent="0.2">
      <c r="P83" s="2" t="s">
        <v>54</v>
      </c>
      <c r="Q83" s="17">
        <v>2</v>
      </c>
    </row>
    <row r="84" spans="16:17" x14ac:dyDescent="0.2">
      <c r="P84" s="2" t="s">
        <v>55</v>
      </c>
      <c r="Q84" s="17">
        <v>2.5</v>
      </c>
    </row>
    <row r="85" spans="16:17" x14ac:dyDescent="0.2">
      <c r="P85" s="2" t="s">
        <v>56</v>
      </c>
      <c r="Q85" s="17">
        <v>3</v>
      </c>
    </row>
    <row r="86" spans="16:17" x14ac:dyDescent="0.2">
      <c r="P86" s="2" t="s">
        <v>57</v>
      </c>
      <c r="Q86" s="17">
        <v>2</v>
      </c>
    </row>
    <row r="87" spans="16:17" x14ac:dyDescent="0.2">
      <c r="P87" s="2" t="s">
        <v>58</v>
      </c>
      <c r="Q87" s="17">
        <v>2.5</v>
      </c>
    </row>
    <row r="88" spans="16:17" x14ac:dyDescent="0.2">
      <c r="P88" s="2" t="s">
        <v>60</v>
      </c>
      <c r="Q88" s="17">
        <v>3</v>
      </c>
    </row>
    <row r="89" spans="16:17" x14ac:dyDescent="0.2">
      <c r="P89" s="2" t="s">
        <v>59</v>
      </c>
      <c r="Q89" s="17">
        <v>4</v>
      </c>
    </row>
    <row r="90" spans="16:17" x14ac:dyDescent="0.2">
      <c r="P90" s="2" t="s">
        <v>61</v>
      </c>
      <c r="Q90" s="17">
        <v>5</v>
      </c>
    </row>
    <row r="91" spans="16:17" x14ac:dyDescent="0.2">
      <c r="P91" s="2" t="s">
        <v>62</v>
      </c>
      <c r="Q91" s="17">
        <v>0.5</v>
      </c>
    </row>
    <row r="92" spans="16:17" x14ac:dyDescent="0.2">
      <c r="P92" s="2" t="s">
        <v>63</v>
      </c>
      <c r="Q92" s="17">
        <v>0.6</v>
      </c>
    </row>
    <row r="93" spans="16:17" x14ac:dyDescent="0.2">
      <c r="P93" s="2" t="s">
        <v>64</v>
      </c>
      <c r="Q93" s="17">
        <v>0.8</v>
      </c>
    </row>
    <row r="94" spans="16:17" x14ac:dyDescent="0.2">
      <c r="P94" s="2" t="s">
        <v>65</v>
      </c>
      <c r="Q94" s="17">
        <v>0.9</v>
      </c>
    </row>
    <row r="95" spans="16:17" x14ac:dyDescent="0.2">
      <c r="P95" s="2" t="s">
        <v>66</v>
      </c>
      <c r="Q95" s="17">
        <v>1.2</v>
      </c>
    </row>
    <row r="96" spans="16:17" x14ac:dyDescent="0.2">
      <c r="P96" s="2" t="s">
        <v>67</v>
      </c>
      <c r="Q96" s="17">
        <v>1.3</v>
      </c>
    </row>
    <row r="97" spans="17:17" x14ac:dyDescent="0.2">
      <c r="Q97" s="17">
        <v>8</v>
      </c>
    </row>
    <row r="98" spans="17:17" x14ac:dyDescent="0.2">
      <c r="Q98" s="17">
        <v>8</v>
      </c>
    </row>
    <row r="99" spans="17:17" x14ac:dyDescent="0.2">
      <c r="Q99" s="17">
        <v>8</v>
      </c>
    </row>
    <row r="100" spans="17:17" x14ac:dyDescent="0.2">
      <c r="Q100" s="17">
        <v>5</v>
      </c>
    </row>
    <row r="101" spans="17:17" x14ac:dyDescent="0.2">
      <c r="Q101" s="17">
        <v>5</v>
      </c>
    </row>
    <row r="102" spans="17:17" x14ac:dyDescent="0.2">
      <c r="Q102" s="17">
        <v>5</v>
      </c>
    </row>
  </sheetData>
  <sheetProtection password="C9F8" sheet="1" selectLockedCells="1"/>
  <dataConsolidate/>
  <mergeCells count="14">
    <mergeCell ref="A4:L4"/>
    <mergeCell ref="B5:M5"/>
    <mergeCell ref="B6:M6"/>
    <mergeCell ref="A11:M11"/>
    <mergeCell ref="A10:M10"/>
    <mergeCell ref="A7:M7"/>
    <mergeCell ref="A8:M8"/>
    <mergeCell ref="A9:F9"/>
    <mergeCell ref="H9:M9"/>
    <mergeCell ref="C42:F42"/>
    <mergeCell ref="I12:J12"/>
    <mergeCell ref="C43:F43"/>
    <mergeCell ref="C38:J38"/>
    <mergeCell ref="C24:J24"/>
  </mergeCells>
  <dataValidations count="2">
    <dataValidation type="list" allowBlank="1" showInputMessage="1" showErrorMessage="1" errorTitle="Invalid Selection" error="Please choose from the drop down menu." promptTitle="Invalid Selection" sqref="K13:K23">
      <formula1>$P$6:$P$31</formula1>
    </dataValidation>
    <dataValidation type="list" allowBlank="1" showInputMessage="1" showErrorMessage="1" errorTitle="Invalid Selection" error="Please choose from the drop down menu." sqref="K25:K37">
      <formula1>$P$81:$P$96</formula1>
    </dataValidation>
  </dataValidations>
  <hyperlinks>
    <hyperlink ref="H9" r:id="rId1"/>
  </hyperlinks>
  <pageMargins left="0.43307086614173229" right="3.937007874015748E-2" top="0.19685039370078741" bottom="0.15748031496062992" header="0.15748031496062992" footer="0.15748031496062992"/>
  <pageSetup paperSize="9" scale="64" orientation="portrait" r:id="rId2"/>
  <headerFooter>
    <oddFooter>&amp;L&amp;18&amp;D&amp;C&amp;14Please be aware during times of high demand we will endeavour to complete timber preparation requests within 5 working days&amp;10
&amp;R&amp;18&amp;T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COSTING SHEET</vt:lpstr>
      <vt:lpstr>'COSTING SHEET'!Print_Area</vt:lpstr>
    </vt:vector>
  </TitlesOfParts>
  <Company>London Metropolitan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Systems &amp; Services</dc:creator>
  <cp:lastModifiedBy>Systems &amp; Services</cp:lastModifiedBy>
  <cp:lastPrinted>2013-11-27T23:22:29Z</cp:lastPrinted>
  <dcterms:created xsi:type="dcterms:W3CDTF">2012-08-24T12:25:14Z</dcterms:created>
  <dcterms:modified xsi:type="dcterms:W3CDTF">2016-05-03T18:04:19Z</dcterms:modified>
</cp:coreProperties>
</file>